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Nivel 1 • AE" sheetId="1" r:id="rId1"/>
    <sheet name="Nivel 2 • RPA" sheetId="2" r:id="rId2"/>
    <sheet name="Nivel 3 • IA" sheetId="3" r:id="rId3"/>
    <sheet name="Datos entidad" sheetId="4" r:id="rId4"/>
    <sheet name="Resultado" sheetId="5" r:id="rId5"/>
    <sheet name="Listas" sheetId="6" state="hidden" r:id="rId6"/>
  </sheets>
  <definedNames>
    <definedName name="Lista_Fase">'Listas'!$C$2:$C$6</definedName>
    <definedName name="Lista_Grado">'Listas'!$F$2:$F$6</definedName>
    <definedName name="Lista_SiNo">'Listas'!$A$2:$A$3</definedName>
  </definedNames>
  <calcPr calcId="124519" fullCalcOnLoad="1"/>
</workbook>
</file>

<file path=xl/sharedStrings.xml><?xml version="1.0" encoding="utf-8"?>
<sst xmlns="http://schemas.openxmlformats.org/spreadsheetml/2006/main" count="146" uniqueCount="110">
  <si>
    <t>SiNo</t>
  </si>
  <si>
    <t>Sí</t>
  </si>
  <si>
    <t>No</t>
  </si>
  <si>
    <t>Fase</t>
  </si>
  <si>
    <t>Puntos</t>
  </si>
  <si>
    <t>Fase de Exploración</t>
  </si>
  <si>
    <t>Fase de Adopción Inicial</t>
  </si>
  <si>
    <t>Fase de Expansión y Optimización</t>
  </si>
  <si>
    <t>Fase de Eficiencia Operacional</t>
  </si>
  <si>
    <t>Fase de Innovación y Transformación</t>
  </si>
  <si>
    <t>Grado</t>
  </si>
  <si>
    <t>Inicial</t>
  </si>
  <si>
    <t>Básico</t>
  </si>
  <si>
    <t>Intermedio</t>
  </si>
  <si>
    <t>Avanzado</t>
  </si>
  <si>
    <t>Líder</t>
  </si>
  <si>
    <t>Datos de la entidad</t>
  </si>
  <si>
    <t>Nombre entidad</t>
  </si>
  <si>
    <t>Municipio / CCAA</t>
  </si>
  <si>
    <t>Población (habitantes)</t>
  </si>
  <si>
    <t>Índice corrector por tamaño (se calcula)</t>
  </si>
  <si>
    <t>Nota</t>
  </si>
  <si>
    <t>El índice corrector se aplica al total final para obtener el Nivel de Madurez Organizativa.</t>
  </si>
  <si>
    <t>Nivel 1 • Administración Electrónica (AE)</t>
  </si>
  <si>
    <t>Concepto</t>
  </si>
  <si>
    <t>Opción / Valor</t>
  </si>
  <si>
    <t>Peso</t>
  </si>
  <si>
    <t>Máximo</t>
  </si>
  <si>
    <t>Valor</t>
  </si>
  <si>
    <t>LAN y edificios conectados a fibra</t>
  </si>
  <si>
    <t>Solución para expediente electrónico</t>
  </si>
  <si>
    <t>Gestión de tributos</t>
  </si>
  <si>
    <t>Padrón de habitantes</t>
  </si>
  <si>
    <t>Servicios sociales</t>
  </si>
  <si>
    <t>Contabilidad</t>
  </si>
  <si>
    <t>Fiscalización</t>
  </si>
  <si>
    <t>Gestión de deportes</t>
  </si>
  <si>
    <t>Buscador único sede+web</t>
  </si>
  <si>
    <t>Repositorio documental corporativo único</t>
  </si>
  <si>
    <t>Carpeta ciudadana: Expedientes</t>
  </si>
  <si>
    <t>Carpeta ciudadana: Tributaria</t>
  </si>
  <si>
    <t>Carpeta ciudadana: Contratación</t>
  </si>
  <si>
    <t>Instancia genérica en sede</t>
  </si>
  <si>
    <t>Integración con SIR/ORVE</t>
  </si>
  <si>
    <t>Integración con Notific@</t>
  </si>
  <si>
    <t>Integración con PCSP</t>
  </si>
  <si>
    <t>N.º trámites electrónicos disponibles en sede (%)</t>
  </si>
  <si>
    <t>Registros de entrada electrónicos (%)</t>
  </si>
  <si>
    <t>Registros de salida electrónicos (%)</t>
  </si>
  <si>
    <t>Factura electrónica (%)</t>
  </si>
  <si>
    <t>Certificados electrónicos de empleados (%)</t>
  </si>
  <si>
    <t>Fase en el Marco de Evaluación</t>
  </si>
  <si>
    <t>Fase (Exploración…Innovación y Transformación)</t>
  </si>
  <si>
    <t>Áreas de Actuación (Matriz de Capacidades)</t>
  </si>
  <si>
    <t>Grado en Área: Estrategia y Visión</t>
  </si>
  <si>
    <t>Grado en Área: Gestión de Datos</t>
  </si>
  <si>
    <t>Grado en Área: Infraestructura Tecnológica</t>
  </si>
  <si>
    <t>Grado en Área: Talento y Capacidades</t>
  </si>
  <si>
    <t>Grado en Área: Gobernanza y Ética en AE</t>
  </si>
  <si>
    <t>Grado en Área: Implementación y Operaciones de AE</t>
  </si>
  <si>
    <t>Grado en Área: Cultura y Cambio Organizacional</t>
  </si>
  <si>
    <t>Grado en Área: Resultados y Métricas de Éxito</t>
  </si>
  <si>
    <t>TOTAL NIVEL 1 (AE)</t>
  </si>
  <si>
    <t>Nivel 2 • Robotización de Procesos (RPA)</t>
  </si>
  <si>
    <t>Solución transversal integrada (Expedientes, Tributos, Contabilidad, Padrón…)</t>
  </si>
  <si>
    <t>Portal de Transparencia</t>
  </si>
  <si>
    <t>Asistente canal web</t>
  </si>
  <si>
    <t>Asistente canal voz</t>
  </si>
  <si>
    <t>Asistente otros canales</t>
  </si>
  <si>
    <t>Catálogo común de datos</t>
  </si>
  <si>
    <t>Servicio TIC propio</t>
  </si>
  <si>
    <t>Plan de Transformación Digital (próximos años)</t>
  </si>
  <si>
    <t>Cuadros de mando para la gestión</t>
  </si>
  <si>
    <t>Plataforma de ciudad</t>
  </si>
  <si>
    <t>Datos abiertos (n.º conjuntos de datos)</t>
  </si>
  <si>
    <t>Procesos con RPA (n.º)</t>
  </si>
  <si>
    <t>Servicios como consumidor PID (n.º)</t>
  </si>
  <si>
    <t>Calidad de datos corporativos únicos</t>
  </si>
  <si>
    <t>Nivel de calidad de datos de Terceros</t>
  </si>
  <si>
    <t>Nivel de calidad de datos de Territorio</t>
  </si>
  <si>
    <t>Nivel de calidad de datos de Organización</t>
  </si>
  <si>
    <t>Nivel de calidad de datos de Documentos electrónicos</t>
  </si>
  <si>
    <t>% personal técnico TIC / empleados</t>
  </si>
  <si>
    <t>Gasto TIC / año cap 2 (% presupuesto)</t>
  </si>
  <si>
    <t>Gasto TIC / año cap 6 (% presupuesto)</t>
  </si>
  <si>
    <t>TOTAL NIVEL 2 (RPA)</t>
  </si>
  <si>
    <t>Nivel 3 • Inteligencia Artificial (IA)</t>
  </si>
  <si>
    <t>Recursos y práctica</t>
  </si>
  <si>
    <t>N.º expertos IA (equipo)</t>
  </si>
  <si>
    <t>N.º pilotos IA</t>
  </si>
  <si>
    <t>Inversión IA s/ Cap. VI (%)</t>
  </si>
  <si>
    <t>Resultados y métricas</t>
  </si>
  <si>
    <t>Grado de resultados de IA medidos</t>
  </si>
  <si>
    <t>TOTAL NIVEL 3 (IA)</t>
  </si>
  <si>
    <t>Resultado y escenarios</t>
  </si>
  <si>
    <t>Total Nivel 1 (AE)</t>
  </si>
  <si>
    <t>Total Nivel 2 (RPA)</t>
  </si>
  <si>
    <t>Total Nivel 3 (IA)</t>
  </si>
  <si>
    <t>TOTAL (AE+RPA+IA)</t>
  </si>
  <si>
    <t>Índice corrector (según población)</t>
  </si>
  <si>
    <t>Nivel de Madurez Organizativa (TOTAL x Índice)</t>
  </si>
  <si>
    <t>Interpretación (puntos totales)</t>
  </si>
  <si>
    <t>&lt; 100: Mucho margen de mejora – Necesario Plan de Digitalización</t>
  </si>
  <si>
    <t>&gt;100 y &lt;200: Consolidar aspectos esenciales – Ejecutar hoja de ruta</t>
  </si>
  <si>
    <t>&gt;200 y &lt;300: Buena disposición para abordar IA – Definir procesos con IA</t>
  </si>
  <si>
    <t>&gt;300 y &lt;400: Mejoras en eficacia – Consolidar, productividad, benchmarking</t>
  </si>
  <si>
    <t>&gt;= 400: Poco margen de mejora – Líder, data spaces, innovación</t>
  </si>
  <si>
    <t>Escenario probable</t>
  </si>
  <si>
    <t>Rellene los niveles que apliquen. El índice corrector se aplica automáticamente.</t>
  </si>
  <si>
    <t>Mapeos y categorías según el punto 5.2 y 7.7 de la guía.</t>
  </si>
</sst>
</file>

<file path=xl/styles.xml><?xml version="1.0" encoding="utf-8"?>
<styleSheet xmlns="http://schemas.openxmlformats.org/spreadsheetml/2006/main">
  <numFmts count="1">
    <numFmt numFmtId="164" formatCode="0%"/>
  </numFmts>
  <fonts count="4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rgb="FF666666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EDEDED"/>
        <bgColor indexed="64"/>
      </patternFill>
    </fill>
    <fill>
      <patternFill patternType="solid">
        <fgColor rgb="FFD9E1F2"/>
        <bgColor indexed="64"/>
      </patternFill>
    </fill>
    <fill>
      <patternFill patternType="solid">
        <fgColor rgb="FFC6E0B4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2" fillId="2" borderId="1" xfId="0" applyFont="1" applyFill="1" applyBorder="1"/>
    <xf numFmtId="0" fontId="0" fillId="0" borderId="0" xfId="0" applyAlignment="1">
      <alignment wrapText="1"/>
    </xf>
    <xf numFmtId="1" fontId="0" fillId="0" borderId="0" xfId="0" applyNumberFormat="1"/>
    <xf numFmtId="164" fontId="0" fillId="0" borderId="0" xfId="0" applyNumberFormat="1"/>
    <xf numFmtId="0" fontId="2" fillId="3" borderId="0" xfId="0" applyFont="1" applyFill="1"/>
    <xf numFmtId="0" fontId="2" fillId="4" borderId="0" xfId="0" applyFont="1" applyFill="1"/>
    <xf numFmtId="0" fontId="2" fillId="0" borderId="0" xfId="0" applyFont="1"/>
    <xf numFmtId="0" fontId="3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theme" Target="theme/theme1.xml"/><Relationship Id="rId8" Type="http://schemas.openxmlformats.org/officeDocument/2006/relationships/styles" Target="styles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38"/>
  <sheetViews>
    <sheetView tabSelected="1" workbookViewId="0"/>
  </sheetViews>
  <sheetFormatPr defaultRowHeight="15"/>
  <cols>
    <col min="1" max="1" width="64.7109375" customWidth="1"/>
    <col min="2" max="2" width="24.7109375" customWidth="1"/>
    <col min="3" max="5" width="10.7109375" customWidth="1"/>
    <col min="6" max="6" width="12.7109375" customWidth="1"/>
  </cols>
  <sheetData>
    <row r="1" spans="1:6">
      <c r="A1" s="1" t="s">
        <v>23</v>
      </c>
      <c r="B1" s="1"/>
      <c r="C1" s="1"/>
      <c r="D1" s="1"/>
      <c r="E1" s="1"/>
      <c r="F1" s="1"/>
    </row>
    <row r="3" spans="1:6">
      <c r="A3" s="2" t="s">
        <v>24</v>
      </c>
      <c r="B3" s="2" t="s">
        <v>25</v>
      </c>
      <c r="C3" s="2" t="s">
        <v>26</v>
      </c>
      <c r="D3" s="2" t="s">
        <v>27</v>
      </c>
      <c r="E3" s="2" t="s">
        <v>28</v>
      </c>
      <c r="F3" s="2" t="s">
        <v>4</v>
      </c>
    </row>
    <row r="5" spans="1:6">
      <c r="A5" s="3" t="s">
        <v>29</v>
      </c>
      <c r="C5" s="4">
        <v>1</v>
      </c>
      <c r="D5" s="4"/>
      <c r="F5" s="4">
        <f>IF(B5="Sí",C5,0)</f>
        <v>0</v>
      </c>
    </row>
    <row r="6" spans="1:6">
      <c r="A6" s="3" t="s">
        <v>30</v>
      </c>
      <c r="C6" s="4">
        <v>5</v>
      </c>
      <c r="D6" s="4"/>
      <c r="F6" s="4">
        <f>IF(B6="Sí",C6,0)</f>
        <v>0</v>
      </c>
    </row>
    <row r="7" spans="1:6">
      <c r="A7" s="3" t="s">
        <v>31</v>
      </c>
      <c r="C7" s="4">
        <v>3</v>
      </c>
      <c r="D7" s="4"/>
      <c r="F7" s="4">
        <f>IF(B7="Sí",C7,0)</f>
        <v>0</v>
      </c>
    </row>
    <row r="8" spans="1:6">
      <c r="A8" s="3" t="s">
        <v>32</v>
      </c>
      <c r="C8" s="4">
        <v>1</v>
      </c>
      <c r="D8" s="4"/>
      <c r="F8" s="4">
        <f>IF(B8="Sí",C8,0)</f>
        <v>0</v>
      </c>
    </row>
    <row r="9" spans="1:6">
      <c r="A9" s="3" t="s">
        <v>33</v>
      </c>
      <c r="C9" s="4">
        <v>4</v>
      </c>
      <c r="D9" s="4"/>
      <c r="F9" s="4">
        <f>IF(B9="Sí",C9,0)</f>
        <v>0</v>
      </c>
    </row>
    <row r="10" spans="1:6">
      <c r="A10" s="3" t="s">
        <v>34</v>
      </c>
      <c r="C10" s="4">
        <v>2</v>
      </c>
      <c r="D10" s="4"/>
      <c r="F10" s="4">
        <f>IF(B10="Sí",C10,0)</f>
        <v>0</v>
      </c>
    </row>
    <row r="11" spans="1:6">
      <c r="A11" s="3" t="s">
        <v>35</v>
      </c>
      <c r="C11" s="4">
        <v>3</v>
      </c>
      <c r="D11" s="4"/>
      <c r="F11" s="4">
        <f>IF(B11="Sí",C11,0)</f>
        <v>0</v>
      </c>
    </row>
    <row r="12" spans="1:6">
      <c r="A12" s="3" t="s">
        <v>36</v>
      </c>
      <c r="C12" s="4">
        <v>1</v>
      </c>
      <c r="D12" s="4"/>
      <c r="F12" s="4">
        <f>IF(B12="Sí",C12,0)</f>
        <v>0</v>
      </c>
    </row>
    <row r="13" spans="1:6">
      <c r="A13" s="3" t="s">
        <v>37</v>
      </c>
      <c r="C13" s="4">
        <v>2</v>
      </c>
      <c r="D13" s="4"/>
      <c r="F13" s="4">
        <f>IF(B13="Sí",C13,0)</f>
        <v>0</v>
      </c>
    </row>
    <row r="14" spans="1:6">
      <c r="A14" s="3" t="s">
        <v>38</v>
      </c>
      <c r="C14" s="4">
        <v>2</v>
      </c>
      <c r="D14" s="4"/>
      <c r="F14" s="4">
        <f>IF(B14="Sí",C14,0)</f>
        <v>0</v>
      </c>
    </row>
    <row r="15" spans="1:6">
      <c r="A15" s="3" t="s">
        <v>39</v>
      </c>
      <c r="C15" s="4">
        <v>2</v>
      </c>
      <c r="D15" s="4"/>
      <c r="F15" s="4">
        <f>IF(B15="Sí",C15,0)</f>
        <v>0</v>
      </c>
    </row>
    <row r="16" spans="1:6">
      <c r="A16" s="3" t="s">
        <v>40</v>
      </c>
      <c r="C16" s="4">
        <v>2</v>
      </c>
      <c r="D16" s="4"/>
      <c r="F16" s="4">
        <f>IF(B16="Sí",C16,0)</f>
        <v>0</v>
      </c>
    </row>
    <row r="17" spans="1:6">
      <c r="A17" s="3" t="s">
        <v>41</v>
      </c>
      <c r="C17" s="4">
        <v>2</v>
      </c>
      <c r="D17" s="4"/>
      <c r="F17" s="4">
        <f>IF(B17="Sí",C17,0)</f>
        <v>0</v>
      </c>
    </row>
    <row r="18" spans="1:6">
      <c r="A18" s="3" t="s">
        <v>42</v>
      </c>
      <c r="C18" s="4">
        <v>1</v>
      </c>
      <c r="D18" s="4"/>
      <c r="F18" s="4">
        <f>IF(B18="Sí",C18,0)</f>
        <v>0</v>
      </c>
    </row>
    <row r="19" spans="1:6">
      <c r="A19" s="3" t="s">
        <v>43</v>
      </c>
      <c r="C19" s="4">
        <v>2</v>
      </c>
      <c r="D19" s="4"/>
      <c r="F19" s="4">
        <f>IF(B19="Sí",C19,0)</f>
        <v>0</v>
      </c>
    </row>
    <row r="20" spans="1:6">
      <c r="A20" s="3" t="s">
        <v>44</v>
      </c>
      <c r="C20" s="4">
        <v>5</v>
      </c>
      <c r="D20" s="4"/>
      <c r="F20" s="4">
        <f>IF(B20="Sí",C20,0)</f>
        <v>0</v>
      </c>
    </row>
    <row r="21" spans="1:6">
      <c r="A21" s="3" t="s">
        <v>45</v>
      </c>
      <c r="C21" s="4">
        <v>5</v>
      </c>
      <c r="D21" s="4"/>
      <c r="F21" s="4">
        <f>IF(B21="Sí",C21,0)</f>
        <v>0</v>
      </c>
    </row>
    <row r="22" spans="1:6">
      <c r="A22" s="3" t="s">
        <v>46</v>
      </c>
      <c r="C22" s="4"/>
      <c r="D22" s="4">
        <v>2</v>
      </c>
      <c r="E22" s="5"/>
      <c r="F22" s="4">
        <f>IF(E22="","",MIN(D22,LOOKUP(100*E22,{0,50,90},{0,1,2})))</f>
        <v>0</v>
      </c>
    </row>
    <row r="23" spans="1:6">
      <c r="A23" s="3" t="s">
        <v>47</v>
      </c>
      <c r="C23" s="4"/>
      <c r="D23" s="4">
        <v>2</v>
      </c>
      <c r="E23" s="5"/>
      <c r="F23" s="4">
        <f>IF(E23="","",MIN(D23,LOOKUP(100*E23,{0,50,90},{0,1,2})))</f>
        <v>0</v>
      </c>
    </row>
    <row r="24" spans="1:6">
      <c r="A24" s="3" t="s">
        <v>48</v>
      </c>
      <c r="C24" s="4"/>
      <c r="D24" s="4">
        <v>2</v>
      </c>
      <c r="E24" s="5"/>
      <c r="F24" s="4">
        <f>IF(E24="","",MIN(D24,LOOKUP(100*E24,{0,50,90},{0,1,2})))</f>
        <v>0</v>
      </c>
    </row>
    <row r="25" spans="1:6">
      <c r="A25" s="3" t="s">
        <v>49</v>
      </c>
      <c r="C25" s="4"/>
      <c r="D25" s="4">
        <v>1</v>
      </c>
      <c r="E25" s="5"/>
      <c r="F25" s="4">
        <f>IF(E25="","",MIN(D25,LOOKUP(100*E25,{0,90},{0,1})))</f>
        <v>0</v>
      </c>
    </row>
    <row r="26" spans="1:6">
      <c r="A26" s="3" t="s">
        <v>50</v>
      </c>
      <c r="C26" s="4"/>
      <c r="D26" s="4">
        <v>1</v>
      </c>
      <c r="E26" s="5"/>
      <c r="F26" s="4">
        <f>IF(E26="","",MIN(D26,LOOKUP(100*E26,{0,90},{0,1})))</f>
        <v>0</v>
      </c>
    </row>
    <row r="27" spans="1:6">
      <c r="A27" s="6" t="s">
        <v>51</v>
      </c>
    </row>
    <row r="28" spans="1:6">
      <c r="A28" s="3" t="s">
        <v>52</v>
      </c>
      <c r="C28" s="4"/>
      <c r="D28" s="4">
        <v>5</v>
      </c>
      <c r="F28" s="4">
        <f>IFERROR(VLOOKUP(B28,'Listas'!$C$2:$D$6,2,FALSE),0)</f>
        <v>0</v>
      </c>
    </row>
    <row r="29" spans="1:6">
      <c r="A29" s="6" t="s">
        <v>53</v>
      </c>
    </row>
    <row r="30" spans="1:6">
      <c r="A30" s="3" t="s">
        <v>54</v>
      </c>
      <c r="C30" s="4"/>
      <c r="D30" s="4">
        <v>5</v>
      </c>
      <c r="F30" s="4">
        <f>IFERROR(VLOOKUP(B30,'Listas'!$F$2:$G$6,2,FALSE),0)</f>
        <v>0</v>
      </c>
    </row>
    <row r="31" spans="1:6">
      <c r="A31" s="3" t="s">
        <v>55</v>
      </c>
      <c r="C31" s="4"/>
      <c r="D31" s="4">
        <v>5</v>
      </c>
      <c r="F31" s="4">
        <f>IFERROR(VLOOKUP(B31,'Listas'!$F$2:$G$6,2,FALSE),0)</f>
        <v>0</v>
      </c>
    </row>
    <row r="32" spans="1:6">
      <c r="A32" s="3" t="s">
        <v>56</v>
      </c>
      <c r="C32" s="4"/>
      <c r="D32" s="4">
        <v>5</v>
      </c>
      <c r="F32" s="4">
        <f>IFERROR(VLOOKUP(B32,'Listas'!$F$2:$G$6,2,FALSE),0)</f>
        <v>0</v>
      </c>
    </row>
    <row r="33" spans="1:6">
      <c r="A33" s="3" t="s">
        <v>57</v>
      </c>
      <c r="C33" s="4"/>
      <c r="D33" s="4">
        <v>5</v>
      </c>
      <c r="F33" s="4">
        <f>IFERROR(VLOOKUP(B33,'Listas'!$F$2:$G$6,2,FALSE),0)</f>
        <v>0</v>
      </c>
    </row>
    <row r="34" spans="1:6">
      <c r="A34" s="3" t="s">
        <v>58</v>
      </c>
      <c r="C34" s="4"/>
      <c r="D34" s="4">
        <v>5</v>
      </c>
      <c r="F34" s="4">
        <f>IFERROR(VLOOKUP(B34,'Listas'!$F$2:$G$6,2,FALSE),0)</f>
        <v>0</v>
      </c>
    </row>
    <row r="35" spans="1:6">
      <c r="A35" s="3" t="s">
        <v>59</v>
      </c>
      <c r="C35" s="4"/>
      <c r="D35" s="4">
        <v>5</v>
      </c>
      <c r="F35" s="4">
        <f>IFERROR(VLOOKUP(B35,'Listas'!$F$2:$G$6,2,FALSE),0)</f>
        <v>0</v>
      </c>
    </row>
    <row r="36" spans="1:6">
      <c r="A36" s="3" t="s">
        <v>60</v>
      </c>
      <c r="C36" s="4"/>
      <c r="D36" s="4">
        <v>5</v>
      </c>
      <c r="F36" s="4">
        <f>IFERROR(VLOOKUP(B36,'Listas'!$F$2:$G$6,2,FALSE),0)</f>
        <v>0</v>
      </c>
    </row>
    <row r="37" spans="1:6">
      <c r="A37" s="3" t="s">
        <v>61</v>
      </c>
      <c r="C37" s="4"/>
      <c r="D37" s="4">
        <v>5</v>
      </c>
      <c r="F37" s="4">
        <f>IFERROR(VLOOKUP(B37,'Listas'!$F$2:$G$6,2,FALSE),0)</f>
        <v>0</v>
      </c>
    </row>
    <row r="38" spans="1:6">
      <c r="A38" s="7" t="s">
        <v>62</v>
      </c>
      <c r="F38" s="4">
        <f>SUM(F5:F37)</f>
        <v>0</v>
      </c>
    </row>
  </sheetData>
  <mergeCells count="1">
    <mergeCell ref="A1:F1"/>
  </mergeCells>
  <dataValidations count="26">
    <dataValidation type="list" allowBlank="1" showInputMessage="1" showErrorMessage="1" sqref="B5">
      <formula1>Lista_SiNo</formula1>
    </dataValidation>
    <dataValidation type="list" allowBlank="1" showInputMessage="1" showErrorMessage="1" sqref="B6">
      <formula1>Lista_SiNo</formula1>
    </dataValidation>
    <dataValidation type="list" allowBlank="1" showInputMessage="1" showErrorMessage="1" sqref="B7">
      <formula1>Lista_SiNo</formula1>
    </dataValidation>
    <dataValidation type="list" allowBlank="1" showInputMessage="1" showErrorMessage="1" sqref="B8">
      <formula1>Lista_SiNo</formula1>
    </dataValidation>
    <dataValidation type="list" allowBlank="1" showInputMessage="1" showErrorMessage="1" sqref="B9">
      <formula1>Lista_SiNo</formula1>
    </dataValidation>
    <dataValidation type="list" allowBlank="1" showInputMessage="1" showErrorMessage="1" sqref="B10">
      <formula1>Lista_SiNo</formula1>
    </dataValidation>
    <dataValidation type="list" allowBlank="1" showInputMessage="1" showErrorMessage="1" sqref="B11">
      <formula1>Lista_SiNo</formula1>
    </dataValidation>
    <dataValidation type="list" allowBlank="1" showInputMessage="1" showErrorMessage="1" sqref="B12">
      <formula1>Lista_SiNo</formula1>
    </dataValidation>
    <dataValidation type="list" allowBlank="1" showInputMessage="1" showErrorMessage="1" sqref="B13">
      <formula1>Lista_SiNo</formula1>
    </dataValidation>
    <dataValidation type="list" allowBlank="1" showInputMessage="1" showErrorMessage="1" sqref="B14">
      <formula1>Lista_SiNo</formula1>
    </dataValidation>
    <dataValidation type="list" allowBlank="1" showInputMessage="1" showErrorMessage="1" sqref="B15">
      <formula1>Lista_SiNo</formula1>
    </dataValidation>
    <dataValidation type="list" allowBlank="1" showInputMessage="1" showErrorMessage="1" sqref="B16">
      <formula1>Lista_SiNo</formula1>
    </dataValidation>
    <dataValidation type="list" allowBlank="1" showInputMessage="1" showErrorMessage="1" sqref="B17">
      <formula1>Lista_SiNo</formula1>
    </dataValidation>
    <dataValidation type="list" allowBlank="1" showInputMessage="1" showErrorMessage="1" sqref="B18">
      <formula1>Lista_SiNo</formula1>
    </dataValidation>
    <dataValidation type="list" allowBlank="1" showInputMessage="1" showErrorMessage="1" sqref="B19">
      <formula1>Lista_SiNo</formula1>
    </dataValidation>
    <dataValidation type="list" allowBlank="1" showInputMessage="1" showErrorMessage="1" sqref="B20">
      <formula1>Lista_SiNo</formula1>
    </dataValidation>
    <dataValidation type="list" allowBlank="1" showInputMessage="1" showErrorMessage="1" sqref="B21">
      <formula1>Lista_SiNo</formula1>
    </dataValidation>
    <dataValidation type="list" allowBlank="1" showInputMessage="1" showErrorMessage="1" sqref="B28">
      <formula1>Lista_Fase</formula1>
    </dataValidation>
    <dataValidation type="list" allowBlank="1" showInputMessage="1" showErrorMessage="1" sqref="B30">
      <formula1>Lista_Grado</formula1>
    </dataValidation>
    <dataValidation type="list" allowBlank="1" showInputMessage="1" showErrorMessage="1" sqref="B31">
      <formula1>Lista_Grado</formula1>
    </dataValidation>
    <dataValidation type="list" allowBlank="1" showInputMessage="1" showErrorMessage="1" sqref="B32">
      <formula1>Lista_Grado</formula1>
    </dataValidation>
    <dataValidation type="list" allowBlank="1" showInputMessage="1" showErrorMessage="1" sqref="B33">
      <formula1>Lista_Grado</formula1>
    </dataValidation>
    <dataValidation type="list" allowBlank="1" showInputMessage="1" showErrorMessage="1" sqref="B34">
      <formula1>Lista_Grado</formula1>
    </dataValidation>
    <dataValidation type="list" allowBlank="1" showInputMessage="1" showErrorMessage="1" sqref="B35">
      <formula1>Lista_Grado</formula1>
    </dataValidation>
    <dataValidation type="list" allowBlank="1" showInputMessage="1" showErrorMessage="1" sqref="B36">
      <formula1>Lista_Grado</formula1>
    </dataValidation>
    <dataValidation type="list" allowBlank="1" showInputMessage="1" showErrorMessage="1" sqref="B37">
      <formula1>Lista_Grado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F37"/>
  <sheetViews>
    <sheetView workbookViewId="0"/>
  </sheetViews>
  <sheetFormatPr defaultRowHeight="15"/>
  <cols>
    <col min="1" max="1" width="64.7109375" customWidth="1"/>
    <col min="2" max="2" width="24.7109375" customWidth="1"/>
    <col min="3" max="5" width="10.7109375" customWidth="1"/>
    <col min="6" max="6" width="12.7109375" customWidth="1"/>
  </cols>
  <sheetData>
    <row r="1" spans="1:6">
      <c r="A1" s="1" t="s">
        <v>63</v>
      </c>
      <c r="B1" s="1"/>
      <c r="C1" s="1"/>
      <c r="D1" s="1"/>
      <c r="E1" s="1"/>
      <c r="F1" s="1"/>
    </row>
    <row r="3" spans="1:6">
      <c r="A3" s="2" t="s">
        <v>24</v>
      </c>
      <c r="B3" s="2" t="s">
        <v>25</v>
      </c>
      <c r="C3" s="2" t="s">
        <v>26</v>
      </c>
      <c r="D3" s="2" t="s">
        <v>27</v>
      </c>
      <c r="E3" s="2" t="s">
        <v>28</v>
      </c>
      <c r="F3" s="2" t="s">
        <v>4</v>
      </c>
    </row>
    <row r="5" spans="1:6">
      <c r="A5" s="3" t="s">
        <v>64</v>
      </c>
      <c r="C5" s="4">
        <v>5</v>
      </c>
      <c r="D5" s="4"/>
      <c r="F5" s="4">
        <f>IF(B5="Sí",C5,0)</f>
        <v>0</v>
      </c>
    </row>
    <row r="6" spans="1:6">
      <c r="A6" s="3" t="s">
        <v>65</v>
      </c>
      <c r="C6" s="4">
        <v>3</v>
      </c>
      <c r="D6" s="4"/>
      <c r="F6" s="4">
        <f>IF(B6="Sí",C6,0)</f>
        <v>0</v>
      </c>
    </row>
    <row r="7" spans="1:6">
      <c r="A7" s="3" t="s">
        <v>66</v>
      </c>
      <c r="C7" s="4">
        <v>5</v>
      </c>
      <c r="D7" s="4"/>
      <c r="F7" s="4">
        <f>IF(B7="Sí",C7,0)</f>
        <v>0</v>
      </c>
    </row>
    <row r="8" spans="1:6">
      <c r="A8" s="3" t="s">
        <v>67</v>
      </c>
      <c r="C8" s="4">
        <v>5</v>
      </c>
      <c r="D8" s="4"/>
      <c r="F8" s="4">
        <f>IF(B8="Sí",C8,0)</f>
        <v>0</v>
      </c>
    </row>
    <row r="9" spans="1:6">
      <c r="A9" s="3" t="s">
        <v>68</v>
      </c>
      <c r="C9" s="4">
        <v>3</v>
      </c>
      <c r="D9" s="4"/>
      <c r="F9" s="4">
        <f>IF(B9="Sí",C9,0)</f>
        <v>0</v>
      </c>
    </row>
    <row r="10" spans="1:6">
      <c r="A10" s="3" t="s">
        <v>69</v>
      </c>
      <c r="C10" s="4">
        <v>5</v>
      </c>
      <c r="D10" s="4"/>
      <c r="F10" s="4">
        <f>IF(B10="Sí",C10,0)</f>
        <v>0</v>
      </c>
    </row>
    <row r="11" spans="1:6">
      <c r="A11" s="3" t="s">
        <v>70</v>
      </c>
      <c r="C11" s="4">
        <v>3</v>
      </c>
      <c r="D11" s="4"/>
      <c r="F11" s="4">
        <f>IF(B11="Sí",C11,0)</f>
        <v>0</v>
      </c>
    </row>
    <row r="12" spans="1:6">
      <c r="A12" s="3" t="s">
        <v>71</v>
      </c>
      <c r="C12" s="4">
        <v>5</v>
      </c>
      <c r="D12" s="4"/>
      <c r="F12" s="4">
        <f>IF(B12="Sí",C12,0)</f>
        <v>0</v>
      </c>
    </row>
    <row r="13" spans="1:6">
      <c r="A13" s="3" t="s">
        <v>72</v>
      </c>
      <c r="C13" s="4">
        <v>5</v>
      </c>
      <c r="D13" s="4"/>
      <c r="F13" s="4">
        <f>IF(B13="Sí",C13,0)</f>
        <v>0</v>
      </c>
    </row>
    <row r="14" spans="1:6">
      <c r="A14" s="3" t="s">
        <v>73</v>
      </c>
      <c r="C14" s="4">
        <v>5</v>
      </c>
      <c r="D14" s="4"/>
      <c r="F14" s="4">
        <f>IF(B14="Sí",C14,0)</f>
        <v>0</v>
      </c>
    </row>
    <row r="15" spans="1:6">
      <c r="A15" s="3" t="s">
        <v>74</v>
      </c>
      <c r="C15" s="4"/>
      <c r="D15" s="4">
        <v>3</v>
      </c>
      <c r="E15" s="4"/>
      <c r="F15" s="4">
        <f>IF(E15="","",LOOKUP(E15,{0,5},{1,2}))</f>
        <v>0</v>
      </c>
    </row>
    <row r="16" spans="1:6">
      <c r="A16" s="3" t="s">
        <v>75</v>
      </c>
      <c r="C16" s="4"/>
      <c r="D16" s="4">
        <v>5</v>
      </c>
      <c r="E16" s="4"/>
      <c r="F16" s="4">
        <f>IF(E16="","",LOOKUP(E16,{0,5},{1,2}))</f>
        <v>0</v>
      </c>
    </row>
    <row r="17" spans="1:6">
      <c r="A17" s="3" t="s">
        <v>76</v>
      </c>
      <c r="C17" s="4"/>
      <c r="D17" s="4">
        <v>3</v>
      </c>
      <c r="E17" s="4"/>
      <c r="F17" s="4">
        <f>IF(E17="","",LOOKUP(E17,{0,5},{1,2}))</f>
        <v>0</v>
      </c>
    </row>
    <row r="18" spans="1:6">
      <c r="A18" s="6" t="s">
        <v>77</v>
      </c>
    </row>
    <row r="19" spans="1:6">
      <c r="A19" s="3" t="s">
        <v>78</v>
      </c>
      <c r="C19" s="4"/>
      <c r="D19" s="4">
        <v>5</v>
      </c>
      <c r="F19" s="4">
        <f>IFERROR(VLOOKUP(B19,'Listas'!$F$2:$G$6,2,FALSE),0)</f>
        <v>0</v>
      </c>
    </row>
    <row r="20" spans="1:6">
      <c r="A20" s="3" t="s">
        <v>79</v>
      </c>
      <c r="C20" s="4"/>
      <c r="D20" s="4">
        <v>5</v>
      </c>
      <c r="F20" s="4">
        <f>IFERROR(VLOOKUP(B20,'Listas'!$F$2:$G$6,2,FALSE),0)</f>
        <v>0</v>
      </c>
    </row>
    <row r="21" spans="1:6">
      <c r="A21" s="3" t="s">
        <v>80</v>
      </c>
      <c r="C21" s="4"/>
      <c r="D21" s="4">
        <v>5</v>
      </c>
      <c r="F21" s="4">
        <f>IFERROR(VLOOKUP(B21,'Listas'!$F$2:$G$6,2,FALSE),0)</f>
        <v>0</v>
      </c>
    </row>
    <row r="22" spans="1:6">
      <c r="A22" s="3" t="s">
        <v>81</v>
      </c>
      <c r="C22" s="4"/>
      <c r="D22" s="4">
        <v>5</v>
      </c>
      <c r="F22" s="4">
        <f>IFERROR(VLOOKUP(B22,'Listas'!$F$2:$G$6,2,FALSE),0)</f>
        <v>0</v>
      </c>
    </row>
    <row r="23" spans="1:6">
      <c r="A23" s="3" t="s">
        <v>82</v>
      </c>
      <c r="C23" s="4"/>
      <c r="D23" s="4">
        <v>5</v>
      </c>
      <c r="E23" s="5"/>
      <c r="F23" s="4">
        <f>IF(E23="","",MIN(D23,LOOKUP(100*E23,{0,90},{0,1})))</f>
        <v>0</v>
      </c>
    </row>
    <row r="24" spans="1:6">
      <c r="A24" s="3" t="s">
        <v>83</v>
      </c>
      <c r="C24" s="4"/>
      <c r="D24" s="4">
        <v>5</v>
      </c>
      <c r="E24" s="5"/>
      <c r="F24" s="4">
        <f>IF(E24="","",MIN(D24,LOOKUP(100*E24,{0,90},{0,1})))</f>
        <v>0</v>
      </c>
    </row>
    <row r="25" spans="1:6">
      <c r="A25" s="3" t="s">
        <v>84</v>
      </c>
      <c r="C25" s="4"/>
      <c r="D25" s="4">
        <v>5</v>
      </c>
      <c r="E25" s="5"/>
      <c r="F25" s="4">
        <f>IF(E25="","",MIN(D25,LOOKUP(100*E25,{0,90},{0,1})))</f>
        <v>0</v>
      </c>
    </row>
    <row r="26" spans="1:6">
      <c r="A26" s="6" t="s">
        <v>51</v>
      </c>
    </row>
    <row r="27" spans="1:6">
      <c r="A27" s="3" t="s">
        <v>52</v>
      </c>
      <c r="C27" s="4"/>
      <c r="D27" s="4">
        <v>5</v>
      </c>
      <c r="F27" s="4">
        <f>IFERROR(VLOOKUP(B27,'Listas'!$C$2:$D$6,2,FALSE),0)</f>
        <v>0</v>
      </c>
    </row>
    <row r="28" spans="1:6">
      <c r="A28" s="6" t="s">
        <v>53</v>
      </c>
    </row>
    <row r="29" spans="1:6">
      <c r="A29" s="3" t="s">
        <v>54</v>
      </c>
      <c r="C29" s="4"/>
      <c r="D29" s="4">
        <v>5</v>
      </c>
      <c r="F29" s="4">
        <f>IFERROR(VLOOKUP(B29,'Listas'!$F$2:$G$6,2,FALSE),0)</f>
        <v>0</v>
      </c>
    </row>
    <row r="30" spans="1:6">
      <c r="A30" s="3" t="s">
        <v>55</v>
      </c>
      <c r="C30" s="4"/>
      <c r="D30" s="4">
        <v>5</v>
      </c>
      <c r="F30" s="4">
        <f>IFERROR(VLOOKUP(B30,'Listas'!$F$2:$G$6,2,FALSE),0)</f>
        <v>0</v>
      </c>
    </row>
    <row r="31" spans="1:6">
      <c r="A31" s="3" t="s">
        <v>56</v>
      </c>
      <c r="C31" s="4"/>
      <c r="D31" s="4">
        <v>5</v>
      </c>
      <c r="F31" s="4">
        <f>IFERROR(VLOOKUP(B31,'Listas'!$F$2:$G$6,2,FALSE),0)</f>
        <v>0</v>
      </c>
    </row>
    <row r="32" spans="1:6">
      <c r="A32" s="3" t="s">
        <v>57</v>
      </c>
      <c r="C32" s="4"/>
      <c r="D32" s="4">
        <v>5</v>
      </c>
      <c r="F32" s="4">
        <f>IFERROR(VLOOKUP(B32,'Listas'!$F$2:$G$6,2,FALSE),0)</f>
        <v>0</v>
      </c>
    </row>
    <row r="33" spans="1:6">
      <c r="A33" s="3" t="s">
        <v>58</v>
      </c>
      <c r="C33" s="4"/>
      <c r="D33" s="4">
        <v>5</v>
      </c>
      <c r="F33" s="4">
        <f>IFERROR(VLOOKUP(B33,'Listas'!$F$2:$G$6,2,FALSE),0)</f>
        <v>0</v>
      </c>
    </row>
    <row r="34" spans="1:6">
      <c r="A34" s="3" t="s">
        <v>59</v>
      </c>
      <c r="C34" s="4"/>
      <c r="D34" s="4">
        <v>5</v>
      </c>
      <c r="F34" s="4">
        <f>IFERROR(VLOOKUP(B34,'Listas'!$F$2:$G$6,2,FALSE),0)</f>
        <v>0</v>
      </c>
    </row>
    <row r="35" spans="1:6">
      <c r="A35" s="3" t="s">
        <v>60</v>
      </c>
      <c r="C35" s="4"/>
      <c r="D35" s="4">
        <v>5</v>
      </c>
      <c r="F35" s="4">
        <f>IFERROR(VLOOKUP(B35,'Listas'!$F$2:$G$6,2,FALSE),0)</f>
        <v>0</v>
      </c>
    </row>
    <row r="36" spans="1:6">
      <c r="A36" s="3" t="s">
        <v>61</v>
      </c>
      <c r="C36" s="4"/>
      <c r="D36" s="4">
        <v>5</v>
      </c>
      <c r="F36" s="4">
        <f>IFERROR(VLOOKUP(B36,'Listas'!$F$2:$G$6,2,FALSE),0)</f>
        <v>0</v>
      </c>
    </row>
    <row r="37" spans="1:6">
      <c r="A37" s="7" t="s">
        <v>85</v>
      </c>
      <c r="F37" s="4">
        <f>SUM(F5:F36)</f>
        <v>0</v>
      </c>
    </row>
  </sheetData>
  <mergeCells count="1">
    <mergeCell ref="A1:F1"/>
  </mergeCells>
  <dataValidations count="23">
    <dataValidation type="list" allowBlank="1" showInputMessage="1" showErrorMessage="1" sqref="B5">
      <formula1>Lista_SiNo</formula1>
    </dataValidation>
    <dataValidation type="list" allowBlank="1" showInputMessage="1" showErrorMessage="1" sqref="B6">
      <formula1>Lista_SiNo</formula1>
    </dataValidation>
    <dataValidation type="list" allowBlank="1" showInputMessage="1" showErrorMessage="1" sqref="B7">
      <formula1>Lista_SiNo</formula1>
    </dataValidation>
    <dataValidation type="list" allowBlank="1" showInputMessage="1" showErrorMessage="1" sqref="B8">
      <formula1>Lista_SiNo</formula1>
    </dataValidation>
    <dataValidation type="list" allowBlank="1" showInputMessage="1" showErrorMessage="1" sqref="B9">
      <formula1>Lista_SiNo</formula1>
    </dataValidation>
    <dataValidation type="list" allowBlank="1" showInputMessage="1" showErrorMessage="1" sqref="B10">
      <formula1>Lista_SiNo</formula1>
    </dataValidation>
    <dataValidation type="list" allowBlank="1" showInputMessage="1" showErrorMessage="1" sqref="B11">
      <formula1>Lista_SiNo</formula1>
    </dataValidation>
    <dataValidation type="list" allowBlank="1" showInputMessage="1" showErrorMessage="1" sqref="B12">
      <formula1>Lista_SiNo</formula1>
    </dataValidation>
    <dataValidation type="list" allowBlank="1" showInputMessage="1" showErrorMessage="1" sqref="B13">
      <formula1>Lista_SiNo</formula1>
    </dataValidation>
    <dataValidation type="list" allowBlank="1" showInputMessage="1" showErrorMessage="1" sqref="B14">
      <formula1>Lista_SiNo</formula1>
    </dataValidation>
    <dataValidation type="list" allowBlank="1" showInputMessage="1" showErrorMessage="1" sqref="B19">
      <formula1>Lista_Grado</formula1>
    </dataValidation>
    <dataValidation type="list" allowBlank="1" showInputMessage="1" showErrorMessage="1" sqref="B20">
      <formula1>Lista_Grado</formula1>
    </dataValidation>
    <dataValidation type="list" allowBlank="1" showInputMessage="1" showErrorMessage="1" sqref="B21">
      <formula1>Lista_Grado</formula1>
    </dataValidation>
    <dataValidation type="list" allowBlank="1" showInputMessage="1" showErrorMessage="1" sqref="B22">
      <formula1>Lista_Grado</formula1>
    </dataValidation>
    <dataValidation type="list" allowBlank="1" showInputMessage="1" showErrorMessage="1" sqref="B27">
      <formula1>Lista_Fase</formula1>
    </dataValidation>
    <dataValidation type="list" allowBlank="1" showInputMessage="1" showErrorMessage="1" sqref="B29">
      <formula1>Lista_Grado</formula1>
    </dataValidation>
    <dataValidation type="list" allowBlank="1" showInputMessage="1" showErrorMessage="1" sqref="B30">
      <formula1>Lista_Grado</formula1>
    </dataValidation>
    <dataValidation type="list" allowBlank="1" showInputMessage="1" showErrorMessage="1" sqref="B31">
      <formula1>Lista_Grado</formula1>
    </dataValidation>
    <dataValidation type="list" allowBlank="1" showInputMessage="1" showErrorMessage="1" sqref="B32">
      <formula1>Lista_Grado</formula1>
    </dataValidation>
    <dataValidation type="list" allowBlank="1" showInputMessage="1" showErrorMessage="1" sqref="B33">
      <formula1>Lista_Grado</formula1>
    </dataValidation>
    <dataValidation type="list" allowBlank="1" showInputMessage="1" showErrorMessage="1" sqref="B34">
      <formula1>Lista_Grado</formula1>
    </dataValidation>
    <dataValidation type="list" allowBlank="1" showInputMessage="1" showErrorMessage="1" sqref="B35">
      <formula1>Lista_Grado</formula1>
    </dataValidation>
    <dataValidation type="list" allowBlank="1" showInputMessage="1" showErrorMessage="1" sqref="B36">
      <formula1>Lista_Grado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F22"/>
  <sheetViews>
    <sheetView workbookViewId="0"/>
  </sheetViews>
  <sheetFormatPr defaultRowHeight="15"/>
  <cols>
    <col min="1" max="1" width="64.7109375" customWidth="1"/>
    <col min="2" max="2" width="24.7109375" customWidth="1"/>
    <col min="3" max="5" width="10.7109375" customWidth="1"/>
    <col min="6" max="6" width="12.7109375" customWidth="1"/>
  </cols>
  <sheetData>
    <row r="1" spans="1:6">
      <c r="A1" s="1" t="s">
        <v>86</v>
      </c>
      <c r="B1" s="1"/>
      <c r="C1" s="1"/>
      <c r="D1" s="1"/>
      <c r="E1" s="1"/>
      <c r="F1" s="1"/>
    </row>
    <row r="3" spans="1:6">
      <c r="A3" s="2" t="s">
        <v>24</v>
      </c>
      <c r="B3" s="2" t="s">
        <v>25</v>
      </c>
      <c r="C3" s="2" t="s">
        <v>26</v>
      </c>
      <c r="D3" s="2" t="s">
        <v>27</v>
      </c>
      <c r="E3" s="2" t="s">
        <v>28</v>
      </c>
      <c r="F3" s="2" t="s">
        <v>4</v>
      </c>
    </row>
    <row r="5" spans="1:6">
      <c r="A5" s="6" t="s">
        <v>87</v>
      </c>
    </row>
    <row r="6" spans="1:6">
      <c r="A6" s="3" t="s">
        <v>88</v>
      </c>
      <c r="C6" s="4"/>
      <c r="D6" s="4">
        <v>3</v>
      </c>
      <c r="E6" s="4"/>
      <c r="F6" s="4">
        <f>IF(E6="","",LOOKUP(E6,{0,5},{1,2}))</f>
        <v>0</v>
      </c>
    </row>
    <row r="7" spans="1:6">
      <c r="A7" s="3" t="s">
        <v>89</v>
      </c>
      <c r="C7" s="4"/>
      <c r="D7" s="4">
        <v>3</v>
      </c>
      <c r="E7" s="4"/>
      <c r="F7" s="4">
        <f>IF(E7="","",LOOKUP(E7,{0,5},{1,2}))</f>
        <v>0</v>
      </c>
    </row>
    <row r="8" spans="1:6">
      <c r="A8" s="3" t="s">
        <v>90</v>
      </c>
      <c r="C8" s="4"/>
      <c r="D8" s="4">
        <v>5</v>
      </c>
      <c r="E8" s="5"/>
      <c r="F8" s="4">
        <f>IF(E8="","",MIN(D8,LOOKUP(100*E8,{0,90},{0,1})))</f>
        <v>0</v>
      </c>
    </row>
    <row r="9" spans="1:6">
      <c r="A9" s="6" t="s">
        <v>51</v>
      </c>
    </row>
    <row r="10" spans="1:6">
      <c r="A10" s="3" t="s">
        <v>52</v>
      </c>
      <c r="C10" s="4"/>
      <c r="D10" s="4">
        <v>5</v>
      </c>
      <c r="F10" s="4">
        <f>IFERROR(VLOOKUP(B10,'Listas'!$C$2:$D$6,2,FALSE),0)</f>
        <v>0</v>
      </c>
    </row>
    <row r="11" spans="1:6">
      <c r="A11" s="6" t="s">
        <v>53</v>
      </c>
    </row>
    <row r="12" spans="1:6">
      <c r="A12" s="3" t="s">
        <v>54</v>
      </c>
      <c r="C12" s="4"/>
      <c r="D12" s="4">
        <v>5</v>
      </c>
      <c r="F12" s="4">
        <f>IFERROR(VLOOKUP(B12,'Listas'!$F$2:$G$6,2,FALSE),0)</f>
        <v>0</v>
      </c>
    </row>
    <row r="13" spans="1:6">
      <c r="A13" s="3" t="s">
        <v>55</v>
      </c>
      <c r="C13" s="4"/>
      <c r="D13" s="4">
        <v>5</v>
      </c>
      <c r="F13" s="4">
        <f>IFERROR(VLOOKUP(B13,'Listas'!$F$2:$G$6,2,FALSE),0)</f>
        <v>0</v>
      </c>
    </row>
    <row r="14" spans="1:6">
      <c r="A14" s="3" t="s">
        <v>56</v>
      </c>
      <c r="C14" s="4"/>
      <c r="D14" s="4">
        <v>5</v>
      </c>
      <c r="F14" s="4">
        <f>IFERROR(VLOOKUP(B14,'Listas'!$F$2:$G$6,2,FALSE),0)</f>
        <v>0</v>
      </c>
    </row>
    <row r="15" spans="1:6">
      <c r="A15" s="3" t="s">
        <v>57</v>
      </c>
      <c r="C15" s="4"/>
      <c r="D15" s="4">
        <v>5</v>
      </c>
      <c r="F15" s="4">
        <f>IFERROR(VLOOKUP(B15,'Listas'!$F$2:$G$6,2,FALSE),0)</f>
        <v>0</v>
      </c>
    </row>
    <row r="16" spans="1:6">
      <c r="A16" s="3" t="s">
        <v>58</v>
      </c>
      <c r="C16" s="4"/>
      <c r="D16" s="4">
        <v>5</v>
      </c>
      <c r="F16" s="4">
        <f>IFERROR(VLOOKUP(B16,'Listas'!$F$2:$G$6,2,FALSE),0)</f>
        <v>0</v>
      </c>
    </row>
    <row r="17" spans="1:6">
      <c r="A17" s="3" t="s">
        <v>59</v>
      </c>
      <c r="C17" s="4"/>
      <c r="D17" s="4">
        <v>5</v>
      </c>
      <c r="F17" s="4">
        <f>IFERROR(VLOOKUP(B17,'Listas'!$F$2:$G$6,2,FALSE),0)</f>
        <v>0</v>
      </c>
    </row>
    <row r="18" spans="1:6">
      <c r="A18" s="3" t="s">
        <v>60</v>
      </c>
      <c r="C18" s="4"/>
      <c r="D18" s="4">
        <v>5</v>
      </c>
      <c r="F18" s="4">
        <f>IFERROR(VLOOKUP(B18,'Listas'!$F$2:$G$6,2,FALSE),0)</f>
        <v>0</v>
      </c>
    </row>
    <row r="19" spans="1:6">
      <c r="A19" s="3" t="s">
        <v>61</v>
      </c>
      <c r="C19" s="4"/>
      <c r="D19" s="4">
        <v>5</v>
      </c>
      <c r="F19" s="4">
        <f>IFERROR(VLOOKUP(B19,'Listas'!$F$2:$G$6,2,FALSE),0)</f>
        <v>0</v>
      </c>
    </row>
    <row r="20" spans="1:6">
      <c r="A20" s="6" t="s">
        <v>91</v>
      </c>
    </row>
    <row r="21" spans="1:6">
      <c r="A21" s="3" t="s">
        <v>92</v>
      </c>
      <c r="C21" s="4"/>
      <c r="D21" s="4">
        <v>5</v>
      </c>
      <c r="F21" s="4">
        <f>IFERROR(VLOOKUP(B21,'Listas'!$F$2:$G$6,2,FALSE),0)</f>
        <v>0</v>
      </c>
    </row>
    <row r="22" spans="1:6">
      <c r="A22" s="7" t="s">
        <v>93</v>
      </c>
      <c r="F22" s="4">
        <f>SUM(F5:F21)</f>
        <v>0</v>
      </c>
    </row>
  </sheetData>
  <mergeCells count="1">
    <mergeCell ref="A1:F1"/>
  </mergeCells>
  <dataValidations count="10">
    <dataValidation type="list" allowBlank="1" showInputMessage="1" showErrorMessage="1" sqref="B10">
      <formula1>Lista_Fase</formula1>
    </dataValidation>
    <dataValidation type="list" allowBlank="1" showInputMessage="1" showErrorMessage="1" sqref="B12">
      <formula1>Lista_Grado</formula1>
    </dataValidation>
    <dataValidation type="list" allowBlank="1" showInputMessage="1" showErrorMessage="1" sqref="B13">
      <formula1>Lista_Grado</formula1>
    </dataValidation>
    <dataValidation type="list" allowBlank="1" showInputMessage="1" showErrorMessage="1" sqref="B14">
      <formula1>Lista_Grado</formula1>
    </dataValidation>
    <dataValidation type="list" allowBlank="1" showInputMessage="1" showErrorMessage="1" sqref="B15">
      <formula1>Lista_Grado</formula1>
    </dataValidation>
    <dataValidation type="list" allowBlank="1" showInputMessage="1" showErrorMessage="1" sqref="B16">
      <formula1>Lista_Grado</formula1>
    </dataValidation>
    <dataValidation type="list" allowBlank="1" showInputMessage="1" showErrorMessage="1" sqref="B17">
      <formula1>Lista_Grado</formula1>
    </dataValidation>
    <dataValidation type="list" allowBlank="1" showInputMessage="1" showErrorMessage="1" sqref="B18">
      <formula1>Lista_Grado</formula1>
    </dataValidation>
    <dataValidation type="list" allowBlank="1" showInputMessage="1" showErrorMessage="1" sqref="B19">
      <formula1>Lista_Grado</formula1>
    </dataValidation>
    <dataValidation type="list" allowBlank="1" showInputMessage="1" showErrorMessage="1" sqref="B21">
      <formula1>Lista_Grado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B10"/>
  <sheetViews>
    <sheetView workbookViewId="0"/>
  </sheetViews>
  <sheetFormatPr defaultRowHeight="15"/>
  <cols>
    <col min="1" max="1" width="44.7109375" customWidth="1"/>
    <col min="2" max="2" width="24.7109375" customWidth="1"/>
  </cols>
  <sheetData>
    <row r="1" spans="1:2">
      <c r="A1" s="1" t="s">
        <v>16</v>
      </c>
      <c r="B1" s="1"/>
    </row>
    <row r="3" spans="1:2">
      <c r="A3" s="8" t="s">
        <v>17</v>
      </c>
    </row>
    <row r="4" spans="1:2">
      <c r="A4" s="8" t="s">
        <v>18</v>
      </c>
    </row>
    <row r="5" spans="1:2">
      <c r="A5" s="8" t="s">
        <v>19</v>
      </c>
      <c r="B5" s="4"/>
    </row>
    <row r="7" spans="1:2">
      <c r="A7" s="8" t="s">
        <v>20</v>
      </c>
      <c r="B7">
        <f>IF(B5="","",IF(B5&lt;20000,1.20481928,IF(B5&lt;75000,1.1,1)))</f>
        <v>0</v>
      </c>
    </row>
    <row r="9" spans="1:2">
      <c r="A9" s="2" t="s">
        <v>21</v>
      </c>
    </row>
    <row r="10" spans="1:2">
      <c r="A10" s="9" t="s">
        <v>22</v>
      </c>
    </row>
  </sheetData>
  <mergeCells count="1">
    <mergeCell ref="A1:B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B21"/>
  <sheetViews>
    <sheetView workbookViewId="0"/>
  </sheetViews>
  <sheetFormatPr defaultRowHeight="15"/>
  <cols>
    <col min="1" max="1" width="44.7109375" customWidth="1"/>
    <col min="2" max="2" width="24.7109375" customWidth="1"/>
  </cols>
  <sheetData>
    <row r="1" spans="1:2">
      <c r="A1" s="1" t="s">
        <v>94</v>
      </c>
      <c r="B1" s="1"/>
    </row>
    <row r="3" spans="1:2">
      <c r="A3" s="8" t="s">
        <v>95</v>
      </c>
      <c r="B3">
        <f>'Nivel 1 • AE'!F38</f>
        <v>0</v>
      </c>
    </row>
    <row r="4" spans="1:2">
      <c r="A4" s="8" t="s">
        <v>96</v>
      </c>
      <c r="B4">
        <f>'Nivel 2 • RPA'!F37</f>
        <v>0</v>
      </c>
    </row>
    <row r="5" spans="1:2">
      <c r="A5" s="8" t="s">
        <v>97</v>
      </c>
      <c r="B5">
        <f>'Nivel 3 • IA'!F22</f>
        <v>0</v>
      </c>
    </row>
    <row r="6" spans="1:2">
      <c r="A6" s="8" t="s">
        <v>98</v>
      </c>
      <c r="B6">
        <f>SUM(B3:B5)</f>
        <v>0</v>
      </c>
    </row>
    <row r="8" spans="1:2">
      <c r="A8" s="8" t="s">
        <v>99</v>
      </c>
      <c r="B8">
        <f>'Datos entidad'!B7</f>
        <v>0</v>
      </c>
    </row>
    <row r="9" spans="1:2">
      <c r="A9" s="8" t="s">
        <v>100</v>
      </c>
      <c r="B9">
        <f>IF(OR(B6="",B8=""),"",B6*B8)</f>
        <v>0</v>
      </c>
    </row>
    <row r="11" spans="1:2">
      <c r="A11" s="2" t="s">
        <v>101</v>
      </c>
    </row>
    <row r="12" spans="1:2">
      <c r="A12" s="9" t="s">
        <v>102</v>
      </c>
    </row>
    <row r="13" spans="1:2">
      <c r="A13" s="9" t="s">
        <v>103</v>
      </c>
    </row>
    <row r="14" spans="1:2">
      <c r="A14" s="9" t="s">
        <v>104</v>
      </c>
    </row>
    <row r="15" spans="1:2">
      <c r="A15" s="9" t="s">
        <v>105</v>
      </c>
    </row>
    <row r="16" spans="1:2">
      <c r="A16" s="9" t="s">
        <v>106</v>
      </c>
    </row>
    <row r="18" spans="1:2">
      <c r="A18" s="2" t="s">
        <v>107</v>
      </c>
      <c r="B18">
        <f>IF(B6="","",IF(B6&lt;200,"Escenario 1: Exploración y Adopción Inicial",IF(B6&lt;400,"Escenario 2: Automatización","Escenario 3: Integración de IA")))</f>
        <v>0</v>
      </c>
    </row>
    <row r="20" spans="1:2">
      <c r="A20" s="9" t="s">
        <v>108</v>
      </c>
    </row>
    <row r="21" spans="1:2">
      <c r="A21" s="9" t="s">
        <v>109</v>
      </c>
    </row>
  </sheetData>
  <mergeCells count="1">
    <mergeCell ref="A1:B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G6"/>
  <sheetViews>
    <sheetView workbookViewId="0"/>
  </sheetViews>
  <sheetFormatPr defaultRowHeight="15"/>
  <sheetData>
    <row r="1" spans="1:7">
      <c r="A1" t="s">
        <v>0</v>
      </c>
      <c r="C1" t="s">
        <v>3</v>
      </c>
      <c r="D1" t="s">
        <v>4</v>
      </c>
      <c r="F1" t="s">
        <v>10</v>
      </c>
      <c r="G1" t="s">
        <v>4</v>
      </c>
    </row>
    <row r="2" spans="1:7">
      <c r="A2" t="s">
        <v>1</v>
      </c>
      <c r="C2" t="s">
        <v>5</v>
      </c>
      <c r="D2">
        <v>1</v>
      </c>
      <c r="F2" t="s">
        <v>11</v>
      </c>
      <c r="G2">
        <v>1</v>
      </c>
    </row>
    <row r="3" spans="1:7">
      <c r="A3" t="s">
        <v>2</v>
      </c>
      <c r="C3" t="s">
        <v>6</v>
      </c>
      <c r="D3">
        <v>2</v>
      </c>
      <c r="F3" t="s">
        <v>12</v>
      </c>
      <c r="G3">
        <v>2</v>
      </c>
    </row>
    <row r="4" spans="1:7">
      <c r="C4" t="s">
        <v>7</v>
      </c>
      <c r="D4">
        <v>3</v>
      </c>
      <c r="F4" t="s">
        <v>13</v>
      </c>
      <c r="G4">
        <v>3</v>
      </c>
    </row>
    <row r="5" spans="1:7">
      <c r="C5" t="s">
        <v>8</v>
      </c>
      <c r="D5">
        <v>4</v>
      </c>
      <c r="F5" t="s">
        <v>14</v>
      </c>
      <c r="G5">
        <v>4</v>
      </c>
    </row>
    <row r="6" spans="1:7">
      <c r="C6" t="s">
        <v>9</v>
      </c>
      <c r="D6">
        <v>5</v>
      </c>
      <c r="F6" t="s">
        <v>15</v>
      </c>
      <c r="G6">
        <v>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3</vt:i4>
      </vt:variant>
    </vt:vector>
  </HeadingPairs>
  <TitlesOfParts>
    <vt:vector size="9" baseType="lpstr">
      <vt:lpstr>Nivel 1 • AE</vt:lpstr>
      <vt:lpstr>Nivel 2 • RPA</vt:lpstr>
      <vt:lpstr>Nivel 3 • IA</vt:lpstr>
      <vt:lpstr>Datos entidad</vt:lpstr>
      <vt:lpstr>Resultado</vt:lpstr>
      <vt:lpstr>Listas</vt:lpstr>
      <vt:lpstr>Lista_Fase</vt:lpstr>
      <vt:lpstr>Lista_Grado</vt:lpstr>
      <vt:lpstr>Lista_SiNo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2025-10-30T17:26:48Z</dcterms:created>
  <dcterms:modified xsi:type="dcterms:W3CDTF">2025-10-30T17:26:48Z</dcterms:modified>
</cp:coreProperties>
</file>